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13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<sst xmlns="http://schemas.openxmlformats.org/spreadsheetml/2006/main" count="374" uniqueCount="105">
  <si>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</si>
  <si>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</si>
  <si>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</si>
  <si>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</si>
  <si>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</si>
  <si>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</si>
  <si>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</si>
  <si>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</si>
  <si>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</si>
  <si>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</si>
  <si>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</si>
  <si>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</si>
  <si>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</si>
  <si>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</si>
  <si>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Сергея Шило</t>
  </si>
  <si>
    <t>200/2</t>
  </si>
  <si>
    <t>01.06.2012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</si>
  <si>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</si>
  <si>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</si>
  <si>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</si>
  <si>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</si>
  <si>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</si>
  <si>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ИТОГО</t>
  </si>
  <si>
    <t>февраль 2019г.</t>
  </si>
  <si>
    <t>установка антимагнитных пломб (прошу добавить в лицевой счет по статье т/р за август 2018г. Изменения в объемах)</t>
  </si>
  <si>
    <t>С.Шило, 200/2</t>
  </si>
  <si>
    <t>установка антимагнитных пломб (прошу снять с лицевого счета по статье т/р за август 2018г. Изменения в объемах)</t>
  </si>
  <si>
    <t>ремонт электроосвещения в подъезде жилого дома</t>
  </si>
  <si>
    <t>1-й подъезд 1-й этаж</t>
  </si>
  <si>
    <t>проверка   технического состояния вентиляционных каналов</t>
  </si>
  <si>
    <t>кв.26</t>
  </si>
  <si>
    <t>кв.68,67,66,65,64,59,57</t>
  </si>
  <si>
    <t>кв.77,76,74,72,70,69</t>
  </si>
  <si>
    <t>март 2019г.</t>
  </si>
  <si>
    <t>С.Шило 200/2</t>
  </si>
  <si>
    <t>АПРЕЛЬ 2019г.</t>
  </si>
  <si>
    <t>изготовление и установка двери металлической</t>
  </si>
  <si>
    <t>1-й подъезд вход в подвал</t>
  </si>
  <si>
    <t>частичный ремонт в подъездах</t>
  </si>
  <si>
    <t>4,5,6-й подъезд</t>
  </si>
  <si>
    <t>с.Шило, 200/2</t>
  </si>
  <si>
    <t>май 2019г.</t>
  </si>
  <si>
    <t>Июнь 2019г.</t>
  </si>
  <si>
    <t>Гидравлическое испытание внутридомовой системы ЦО</t>
  </si>
  <si>
    <t>Июль 2019г.</t>
  </si>
  <si>
    <t>Август 2019г.</t>
  </si>
  <si>
    <t>кв.1,2,8,12,18,19,24,25,41,42,43,46,47,48, 50,53,61,64,77,78</t>
  </si>
  <si>
    <t>кв.3,4,9,16,20,30,36,40,54,66,67,68,69,70, 71,74,75,76,80</t>
  </si>
  <si>
    <t>кв.63,79,33,51,55,56,57</t>
  </si>
  <si>
    <t>сентябрь 2019г.</t>
  </si>
  <si>
    <t>смена трубопровода ф25,20мм</t>
  </si>
  <si>
    <t>кв.60 ЦО п/п</t>
  </si>
  <si>
    <t>смена крана фланцевого ф80мм</t>
  </si>
  <si>
    <t>УУТЭ ГВС</t>
  </si>
  <si>
    <t>ремонт мягкой кровли отдельными местами на ж/д</t>
  </si>
  <si>
    <t>кв.64,65 (ремонт ливневок над кв.13,14, 15,24,25,40,39,55,54)</t>
  </si>
  <si>
    <t>октябрь 2019г.</t>
  </si>
  <si>
    <t>ноябрь 2019г.</t>
  </si>
  <si>
    <t>декабрь 2019г.</t>
  </si>
  <si>
    <t>Смена трубопровода ф 110,50мм</t>
  </si>
  <si>
    <t>смена трубопровода ф 25мм</t>
  </si>
  <si>
    <t>с.Шило 200/2</t>
  </si>
  <si>
    <t>Работы по аварийному ремонту общего имущества МКД с января по декабрь  2019г.</t>
  </si>
  <si>
    <t>ВСЕГО</t>
  </si>
  <si>
    <t>Планово-предупредительный ремонт щитов этажных в жилом доме</t>
  </si>
  <si>
    <t>1,2,3,4,5,6-й подъезд</t>
  </si>
  <si>
    <t>погрузка и вывоз мусора</t>
  </si>
  <si>
    <t>Т/О УУТЭ</t>
  </si>
  <si>
    <t>ЦО и ГВС</t>
  </si>
  <si>
    <t>Т/о ОПУЭ</t>
  </si>
  <si>
    <t>ФЕВРАЛЬ 2019Г.</t>
  </si>
  <si>
    <t>установка замка на этажный электрощит</t>
  </si>
  <si>
    <t>кв.75</t>
  </si>
  <si>
    <t>установка замка выхода на кровлю</t>
  </si>
  <si>
    <t>Осмотр электросчетчика</t>
  </si>
  <si>
    <t>кв.1-80</t>
  </si>
  <si>
    <t>апрель 2019г.</t>
  </si>
  <si>
    <t>дезинсекция подвальных помещений</t>
  </si>
  <si>
    <t>закрытие отопительного периода</t>
  </si>
  <si>
    <t>слив воды из системы</t>
  </si>
  <si>
    <t>установка антимагнитных пломб на счетчик ГВС в квартирах (№22-4шт,№41-1шт)</t>
  </si>
  <si>
    <t>кв.22,41</t>
  </si>
  <si>
    <t>июнь 2019г.</t>
  </si>
  <si>
    <t>установка навесного замка</t>
  </si>
  <si>
    <t>чердак, выход на кровлю</t>
  </si>
  <si>
    <t xml:space="preserve">установка таблички информационной и доски объявления </t>
  </si>
  <si>
    <t xml:space="preserve">покос придомовой территории </t>
  </si>
  <si>
    <t>техническое обслуживание УУТЭ</t>
  </si>
  <si>
    <t>ремонт электроосвещения (смена ламп светодиодных)</t>
  </si>
  <si>
    <t>кладовая уборщицы</t>
  </si>
  <si>
    <t>1-й подъезд, помещение дворника</t>
  </si>
  <si>
    <t xml:space="preserve">ремонт электроосвещения (смена ламп светодиодных) </t>
  </si>
  <si>
    <t>2-й подъезд под козырьком и придомовое освещение</t>
  </si>
  <si>
    <t xml:space="preserve">окраска труб газопровода </t>
  </si>
  <si>
    <t xml:space="preserve">закрытие отверстия кирпичем в простенке на выходе в подвал </t>
  </si>
  <si>
    <t xml:space="preserve">возле 1-ого подъезда </t>
  </si>
  <si>
    <t>проверка индивидуальных приборов учета (ИПУ) электроэнергии</t>
  </si>
  <si>
    <t>проверка индивидуальных приборов учета (ИПУ) ГВС и ХВС</t>
  </si>
  <si>
    <t xml:space="preserve">ремонт электроосвещения (смена ламп светодиодных )  </t>
  </si>
  <si>
    <t>5-й подъезд придомовое освещение</t>
  </si>
  <si>
    <t>установка крана шарового ф 15мм</t>
  </si>
  <si>
    <t>кв.22</t>
  </si>
  <si>
    <t xml:space="preserve">подготовка к запуску системы ЦО в ж/д </t>
  </si>
  <si>
    <t>Прошу снять с лиц.счета по т/о в мае 2019г. (дезинсекция подвальных помещений)</t>
  </si>
  <si>
    <t>Прошу снять с лиц.счета по статье т-о в январе 2019г. погрузка и вывоз мусора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</si>
</sst>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0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53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color indexed="58"/>
      <name val="Arial"/>
      <family val="2"/>
    </font>
    <font>
      <b/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/>
    </xf>
    <xf numFmtId="0" fontId="1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1" xfId="0" applyNumberFormat="1" applyFont="1" applyBorder="1" applyAlignment="1">
      <alignment horizontal="center" wrapText="1"/>
    </xf>
    <xf numFmtId="0" fontId="12" fillId="35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8" fillId="35" borderId="10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3" fillId="0" borderId="10" xfId="0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14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2" fillId="35" borderId="0" xfId="0" applyFont="1" applyFill="1" applyAlignment="1">
      <alignment horizontal="center" wrapText="1"/>
    </xf>
    <xf numFmtId="2" fontId="12" fillId="35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2">
      <selection activeCell="G15" sqref="G15"/>
    </sheetView>
  </sheetViews>
  <sheetFormatPr defaultColWidth="11.57421875" defaultRowHeight="12.75"/>
  <cols>
    <col min="1" max="1" width="7.8515625" style="0" customWidth="1"/>
    <col min="2" max="2" width="22.8515625" style="0" customWidth="1"/>
    <col min="3" max="3" width="11.57421875" style="0" customWidth="1"/>
    <col min="4" max="4" width="35.57421875" style="0" customWidth="1"/>
    <col min="5" max="5" width="19.28125" style="0" customWidth="1"/>
    <col min="6" max="6" width="16.57421875" style="0" customWidth="1"/>
    <col min="7" max="7" width="19.140625" style="0" customWidth="1"/>
    <col min="8" max="8" width="17.57421875" style="0" customWidth="1"/>
    <col min="9" max="9" width="19.7109375" style="0" customWidth="1"/>
    <col min="10" max="10" width="16.7109375" style="0" customWidth="1"/>
    <col min="11" max="11" width="15.7109375" style="0" customWidth="1"/>
    <col min="12" max="12" width="18.421875" style="0" customWidth="1"/>
  </cols>
  <sheetData>
    <row r="1" spans="1:12" ht="18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24.75" customHeight="1">
      <c r="A3" s="49" t="s">
        <v>1</v>
      </c>
      <c r="B3" s="50" t="s">
        <v>2</v>
      </c>
      <c r="C3" s="50"/>
      <c r="D3" s="51" t="s">
        <v>3</v>
      </c>
      <c r="E3" s="52" t="s">
        <v>4</v>
      </c>
      <c r="F3" s="52" t="s">
        <v>5</v>
      </c>
      <c r="G3" s="51" t="s">
        <v>6</v>
      </c>
      <c r="H3" s="51" t="s">
        <v>7</v>
      </c>
      <c r="I3" s="51" t="s">
        <v>8</v>
      </c>
      <c r="J3" s="52" t="s">
        <v>9</v>
      </c>
      <c r="K3" s="52" t="s">
        <v>10</v>
      </c>
      <c r="L3" s="52" t="s">
        <v>11</v>
      </c>
    </row>
    <row r="4" spans="1:12" ht="29.25" customHeight="1">
      <c r="A4" s="49"/>
      <c r="B4" s="4" t="s">
        <v>12</v>
      </c>
      <c r="C4" s="4" t="s">
        <v>13</v>
      </c>
      <c r="D4" s="51"/>
      <c r="E4" s="51"/>
      <c r="F4" s="52"/>
      <c r="G4" s="51"/>
      <c r="H4" s="51"/>
      <c r="I4" s="51"/>
      <c r="J4" s="51"/>
      <c r="K4" s="51"/>
      <c r="L4" s="52"/>
    </row>
    <row r="5" spans="1:12" ht="15.75">
      <c r="A5" s="5">
        <v>6</v>
      </c>
      <c r="B5" s="6" t="s">
        <v>14</v>
      </c>
      <c r="C5" s="6" t="s">
        <v>15</v>
      </c>
      <c r="D5" s="5"/>
      <c r="E5" s="5"/>
      <c r="F5" s="5"/>
      <c r="G5" s="5"/>
      <c r="H5" s="5"/>
      <c r="I5" s="5"/>
      <c r="J5" s="5"/>
      <c r="K5" s="5"/>
      <c r="L5" s="7" t="s">
        <v>16</v>
      </c>
    </row>
    <row r="6" spans="1:12" ht="15.75">
      <c r="A6" s="5"/>
      <c r="B6" s="53" t="s">
        <v>17</v>
      </c>
      <c r="C6" s="53"/>
      <c r="D6" s="53"/>
      <c r="E6">
        <v>105412.09</v>
      </c>
      <c r="F6">
        <v>-71084.905</v>
      </c>
      <c r="G6">
        <v>1160181.29</v>
      </c>
      <c r="H6">
        <v>1137237.33</v>
      </c>
      <c r="I6">
        <v>954488.58</v>
      </c>
      <c r="J6">
        <v>111663.85</v>
      </c>
      <c r="K6">
        <v>128356.05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zoomScale="80" zoomScaleNormal="80" zoomScalePageLayoutView="0" workbookViewId="0" topLeftCell="A1">
      <selection activeCell="B98" sqref="B98"/>
    </sheetView>
  </sheetViews>
  <sheetFormatPr defaultColWidth="11.57421875" defaultRowHeight="12.75"/>
  <cols>
    <col min="1" max="1" width="9.421875" style="0" customWidth="1"/>
    <col min="2" max="2" width="48.421875" style="0" customWidth="1"/>
    <col min="3" max="3" width="26.00390625" style="0" customWidth="1"/>
    <col min="4" max="4" width="44.421875" style="0" customWidth="1"/>
    <col min="5" max="5" width="24.140625" style="0" customWidth="1"/>
  </cols>
  <sheetData>
    <row r="1" spans="1:5" ht="18">
      <c r="A1" s="54" t="s">
        <v>18</v>
      </c>
      <c r="B1" s="54"/>
      <c r="C1" s="54"/>
      <c r="D1" s="54"/>
      <c r="E1" s="54"/>
    </row>
    <row r="2" spans="1:5" ht="15.75">
      <c r="A2" s="10" t="s">
        <v>1</v>
      </c>
      <c r="B2" s="11" t="s">
        <v>19</v>
      </c>
      <c r="C2" s="11" t="s">
        <v>2</v>
      </c>
      <c r="D2" s="11" t="s">
        <v>20</v>
      </c>
      <c r="E2" s="11" t="s">
        <v>21</v>
      </c>
    </row>
    <row r="3" spans="1:5" ht="14.25">
      <c r="A3" s="12"/>
      <c r="B3" s="13"/>
      <c r="C3" s="14"/>
      <c r="D3" s="14"/>
      <c r="E3" s="14"/>
    </row>
    <row r="4" spans="1:5" ht="14.25">
      <c r="A4" s="15"/>
      <c r="B4" s="16"/>
      <c r="C4" s="17"/>
      <c r="D4" s="17"/>
      <c r="E4" s="17"/>
    </row>
    <row r="5" spans="1:5" ht="14.25">
      <c r="A5" s="12"/>
      <c r="B5" s="13"/>
      <c r="C5" s="18"/>
      <c r="D5" s="18"/>
      <c r="E5" s="18"/>
    </row>
    <row r="6" spans="1:5" ht="14.25">
      <c r="A6" s="12"/>
      <c r="B6" s="14"/>
      <c r="C6" s="12"/>
      <c r="D6" s="12"/>
      <c r="E6" s="12"/>
    </row>
    <row r="7" spans="1:5" ht="14.25">
      <c r="A7" s="12"/>
      <c r="B7" s="19"/>
      <c r="C7" s="12"/>
      <c r="D7" s="12"/>
      <c r="E7" s="12"/>
    </row>
    <row r="8" spans="1:5" ht="14.25">
      <c r="A8" s="12"/>
      <c r="B8" s="19"/>
      <c r="C8" s="12"/>
      <c r="D8" s="12"/>
      <c r="E8" s="12"/>
    </row>
    <row r="9" spans="1:5" ht="15">
      <c r="A9" s="20"/>
      <c r="B9" s="20" t="s">
        <v>22</v>
      </c>
      <c r="C9" s="20"/>
      <c r="D9" s="20"/>
      <c r="E9" s="20">
        <f>SUM(E3:E8)</f>
        <v>0</v>
      </c>
    </row>
    <row r="10" spans="1:5" ht="15">
      <c r="A10" s="21"/>
      <c r="B10" s="21"/>
      <c r="C10" s="21"/>
      <c r="D10" s="21"/>
      <c r="E10" s="21"/>
    </row>
    <row r="11" spans="1:5" ht="18">
      <c r="A11" s="54" t="s">
        <v>23</v>
      </c>
      <c r="B11" s="54"/>
      <c r="C11" s="54"/>
      <c r="D11" s="54"/>
      <c r="E11" s="54"/>
    </row>
    <row r="12" spans="1:5" ht="15.75">
      <c r="A12" s="10" t="s">
        <v>1</v>
      </c>
      <c r="B12" s="11" t="s">
        <v>19</v>
      </c>
      <c r="C12" s="11" t="s">
        <v>2</v>
      </c>
      <c r="D12" s="11" t="s">
        <v>20</v>
      </c>
      <c r="E12" s="11" t="s">
        <v>21</v>
      </c>
    </row>
    <row r="13" spans="1:5" ht="57">
      <c r="A13" s="12">
        <v>1</v>
      </c>
      <c r="B13" s="13" t="s">
        <v>24</v>
      </c>
      <c r="C13" s="13" t="s">
        <v>25</v>
      </c>
      <c r="D13" s="13"/>
      <c r="E13" s="14">
        <f>6112.47</f>
        <v>6112.47</v>
      </c>
    </row>
    <row r="14" spans="1:5" ht="57">
      <c r="A14" s="12">
        <v>2</v>
      </c>
      <c r="B14" s="16" t="s">
        <v>26</v>
      </c>
      <c r="C14" s="14" t="s">
        <v>25</v>
      </c>
      <c r="D14" s="13"/>
      <c r="E14" s="17">
        <f>-8028.51</f>
        <v>-8028.51</v>
      </c>
    </row>
    <row r="15" spans="1:5" ht="28.5">
      <c r="A15" s="12">
        <v>3</v>
      </c>
      <c r="B15" s="13" t="s">
        <v>27</v>
      </c>
      <c r="C15" s="13" t="s">
        <v>25</v>
      </c>
      <c r="D15" s="18" t="s">
        <v>28</v>
      </c>
      <c r="E15" s="18">
        <f>1367.29</f>
        <v>1367.29</v>
      </c>
    </row>
    <row r="16" spans="1:5" ht="28.5">
      <c r="A16" s="12">
        <v>4</v>
      </c>
      <c r="B16" s="14" t="s">
        <v>29</v>
      </c>
      <c r="C16" s="14" t="s">
        <v>25</v>
      </c>
      <c r="D16" s="12" t="s">
        <v>30</v>
      </c>
      <c r="E16" s="12">
        <f>759.2</f>
        <v>759.2</v>
      </c>
    </row>
    <row r="17" spans="1:5" ht="28.5">
      <c r="A17" s="12">
        <v>5</v>
      </c>
      <c r="B17" s="19" t="s">
        <v>29</v>
      </c>
      <c r="C17" s="13" t="s">
        <v>25</v>
      </c>
      <c r="D17" s="12" t="s">
        <v>31</v>
      </c>
      <c r="E17" s="12">
        <f>1820</f>
        <v>1820</v>
      </c>
    </row>
    <row r="18" spans="1:5" ht="28.5">
      <c r="A18" s="12">
        <v>6</v>
      </c>
      <c r="B18" s="19" t="s">
        <v>29</v>
      </c>
      <c r="C18" s="14" t="s">
        <v>25</v>
      </c>
      <c r="D18" s="12" t="s">
        <v>32</v>
      </c>
      <c r="E18" s="12">
        <f>1643.2</f>
        <v>1643.2</v>
      </c>
    </row>
    <row r="19" spans="1:5" ht="15">
      <c r="A19" s="20"/>
      <c r="B19" s="20" t="s">
        <v>22</v>
      </c>
      <c r="C19" s="20"/>
      <c r="D19" s="20"/>
      <c r="E19" s="20">
        <f>SUM(E13:E18)</f>
        <v>3673.65</v>
      </c>
    </row>
    <row r="20" spans="1:5" ht="15">
      <c r="A20" s="21"/>
      <c r="B20" s="21"/>
      <c r="C20" s="21"/>
      <c r="D20" s="21"/>
      <c r="E20" s="21"/>
    </row>
    <row r="21" spans="1:5" ht="18">
      <c r="A21" s="54" t="s">
        <v>33</v>
      </c>
      <c r="B21" s="54"/>
      <c r="C21" s="54"/>
      <c r="D21" s="54"/>
      <c r="E21" s="54"/>
    </row>
    <row r="22" spans="1:5" ht="15.75">
      <c r="A22" s="10" t="s">
        <v>1</v>
      </c>
      <c r="B22" s="11" t="s">
        <v>19</v>
      </c>
      <c r="C22" s="11" t="s">
        <v>2</v>
      </c>
      <c r="D22" s="11" t="s">
        <v>20</v>
      </c>
      <c r="E22" s="11" t="s">
        <v>21</v>
      </c>
    </row>
    <row r="23" spans="1:5" ht="14.25">
      <c r="A23" s="12">
        <v>1</v>
      </c>
      <c r="B23" s="14"/>
      <c r="C23" s="18" t="s">
        <v>34</v>
      </c>
      <c r="D23" s="13"/>
      <c r="E23" s="13"/>
    </row>
    <row r="24" spans="1:5" ht="14.25">
      <c r="A24" s="12">
        <v>2</v>
      </c>
      <c r="B24" s="14"/>
      <c r="C24" s="14" t="s">
        <v>25</v>
      </c>
      <c r="D24" s="14"/>
      <c r="E24" s="14"/>
    </row>
    <row r="25" spans="1:5" ht="14.25">
      <c r="A25" s="12">
        <v>3</v>
      </c>
      <c r="B25" s="18"/>
      <c r="C25" s="18"/>
      <c r="D25" s="18"/>
      <c r="E25" s="18"/>
    </row>
    <row r="26" spans="1:5" ht="14.25">
      <c r="A26" s="12">
        <v>4</v>
      </c>
      <c r="B26" s="12"/>
      <c r="C26" s="12"/>
      <c r="D26" s="12"/>
      <c r="E26" s="12"/>
    </row>
    <row r="27" spans="1:5" ht="15">
      <c r="A27" s="20"/>
      <c r="B27" s="20" t="s">
        <v>22</v>
      </c>
      <c r="C27" s="20"/>
      <c r="D27" s="20"/>
      <c r="E27" s="20">
        <f>E24+E25+E23+E26</f>
        <v>0</v>
      </c>
    </row>
    <row r="28" spans="1:5" ht="12.75">
      <c r="A28" s="8"/>
      <c r="B28" s="8"/>
      <c r="C28" s="8"/>
      <c r="D28" s="8"/>
      <c r="E28" s="8"/>
    </row>
    <row r="29" spans="1:5" s="22" customFormat="1" ht="18">
      <c r="A29" s="55" t="s">
        <v>35</v>
      </c>
      <c r="B29" s="55"/>
      <c r="C29" s="55"/>
      <c r="D29" s="55"/>
      <c r="E29" s="55"/>
    </row>
    <row r="30" spans="1:5" ht="15.75">
      <c r="A30" s="10" t="s">
        <v>1</v>
      </c>
      <c r="B30" s="11" t="s">
        <v>19</v>
      </c>
      <c r="C30" s="11" t="s">
        <v>2</v>
      </c>
      <c r="D30" s="11" t="s">
        <v>20</v>
      </c>
      <c r="E30" s="11" t="s">
        <v>21</v>
      </c>
    </row>
    <row r="31" spans="1:5" ht="28.5">
      <c r="A31" s="12">
        <v>1</v>
      </c>
      <c r="B31" s="14" t="s">
        <v>36</v>
      </c>
      <c r="C31" s="18" t="s">
        <v>25</v>
      </c>
      <c r="D31" s="12" t="s">
        <v>37</v>
      </c>
      <c r="E31" s="12">
        <v>33971.19</v>
      </c>
    </row>
    <row r="32" spans="1:5" ht="14.25">
      <c r="A32" s="12">
        <v>2</v>
      </c>
      <c r="B32" s="18" t="s">
        <v>38</v>
      </c>
      <c r="C32" s="18" t="s">
        <v>25</v>
      </c>
      <c r="D32" s="18" t="s">
        <v>39</v>
      </c>
      <c r="E32" s="18">
        <v>22111.34</v>
      </c>
    </row>
    <row r="33" spans="1:5" ht="14.25">
      <c r="A33" s="12">
        <v>3</v>
      </c>
      <c r="B33" s="13"/>
      <c r="C33" s="13" t="s">
        <v>40</v>
      </c>
      <c r="D33" s="13"/>
      <c r="E33" s="13"/>
    </row>
    <row r="34" spans="1:5" ht="14.25">
      <c r="A34" s="12">
        <v>4</v>
      </c>
      <c r="B34" s="13"/>
      <c r="C34" s="13" t="s">
        <v>34</v>
      </c>
      <c r="D34" s="13"/>
      <c r="E34" s="13"/>
    </row>
    <row r="35" spans="1:5" ht="14.25">
      <c r="A35" s="12">
        <v>5</v>
      </c>
      <c r="B35" s="12"/>
      <c r="C35" s="12"/>
      <c r="D35" s="12"/>
      <c r="E35" s="12"/>
    </row>
    <row r="36" spans="1:5" ht="15">
      <c r="A36" s="20"/>
      <c r="B36" s="20" t="s">
        <v>22</v>
      </c>
      <c r="C36" s="20"/>
      <c r="D36" s="20"/>
      <c r="E36" s="20">
        <f>E32+E33+E34+E31+E35</f>
        <v>56082.53</v>
      </c>
    </row>
    <row r="37" spans="1:5" ht="15">
      <c r="A37" s="21"/>
      <c r="B37" s="21"/>
      <c r="C37" s="21"/>
      <c r="D37" s="21"/>
      <c r="E37" s="21"/>
    </row>
    <row r="38" spans="1:5" ht="18">
      <c r="A38" s="55" t="s">
        <v>41</v>
      </c>
      <c r="B38" s="55"/>
      <c r="C38" s="55"/>
      <c r="D38" s="55"/>
      <c r="E38" s="55"/>
    </row>
    <row r="39" spans="1:5" ht="15.75">
      <c r="A39" s="10" t="s">
        <v>1</v>
      </c>
      <c r="B39" s="11" t="s">
        <v>19</v>
      </c>
      <c r="C39" s="11" t="s">
        <v>2</v>
      </c>
      <c r="D39" s="11" t="s">
        <v>20</v>
      </c>
      <c r="E39" s="11" t="s">
        <v>21</v>
      </c>
    </row>
    <row r="40" spans="1:5" ht="14.25">
      <c r="A40" s="12">
        <v>1</v>
      </c>
      <c r="B40" s="14"/>
      <c r="C40" s="13" t="s">
        <v>34</v>
      </c>
      <c r="D40" s="13"/>
      <c r="E40" s="13"/>
    </row>
    <row r="41" spans="1:5" ht="14.25">
      <c r="A41" s="12">
        <v>2</v>
      </c>
      <c r="B41" s="14"/>
      <c r="C41" s="13" t="s">
        <v>34</v>
      </c>
      <c r="D41" s="13"/>
      <c r="E41" s="13"/>
    </row>
    <row r="42" spans="1:5" ht="14.25">
      <c r="A42" s="12">
        <v>3</v>
      </c>
      <c r="B42" s="14"/>
      <c r="C42" s="13" t="s">
        <v>34</v>
      </c>
      <c r="D42" s="13"/>
      <c r="E42" s="13"/>
    </row>
    <row r="43" spans="1:5" ht="14.25">
      <c r="A43" s="12">
        <v>4</v>
      </c>
      <c r="B43" s="14"/>
      <c r="C43" s="13" t="s">
        <v>34</v>
      </c>
      <c r="D43" s="13"/>
      <c r="E43" s="13"/>
    </row>
    <row r="44" spans="1:5" ht="14.25">
      <c r="A44" s="12">
        <v>5</v>
      </c>
      <c r="B44" s="12"/>
      <c r="C44" s="12"/>
      <c r="D44" s="12"/>
      <c r="E44" s="12"/>
    </row>
    <row r="45" spans="1:5" ht="15">
      <c r="A45" s="20"/>
      <c r="B45" s="20" t="s">
        <v>22</v>
      </c>
      <c r="C45" s="20"/>
      <c r="D45" s="20"/>
      <c r="E45" s="20">
        <f>E41+E42+E43+E40+E44</f>
        <v>0</v>
      </c>
    </row>
    <row r="46" spans="1:5" ht="15">
      <c r="A46" s="21"/>
      <c r="B46" s="21"/>
      <c r="C46" s="21"/>
      <c r="D46" s="21"/>
      <c r="E46" s="21"/>
    </row>
    <row r="47" spans="1:5" ht="18">
      <c r="A47" s="55" t="s">
        <v>42</v>
      </c>
      <c r="B47" s="55"/>
      <c r="C47" s="55"/>
      <c r="D47" s="55"/>
      <c r="E47" s="55"/>
    </row>
    <row r="48" spans="1:5" ht="15.75">
      <c r="A48" s="10" t="s">
        <v>1</v>
      </c>
      <c r="B48" s="11" t="s">
        <v>19</v>
      </c>
      <c r="C48" s="11" t="s">
        <v>2</v>
      </c>
      <c r="D48" s="11" t="s">
        <v>20</v>
      </c>
      <c r="E48" s="11" t="s">
        <v>21</v>
      </c>
    </row>
    <row r="49" spans="1:5" ht="28.5" customHeight="1">
      <c r="A49" s="12">
        <v>1</v>
      </c>
      <c r="B49" s="23" t="s">
        <v>43</v>
      </c>
      <c r="C49" s="13" t="s">
        <v>40</v>
      </c>
      <c r="D49" s="13"/>
      <c r="E49" s="13">
        <v>30618.89</v>
      </c>
    </row>
    <row r="50" spans="1:5" ht="14.25">
      <c r="A50" s="12">
        <v>2</v>
      </c>
      <c r="B50" s="14"/>
      <c r="C50" s="13"/>
      <c r="D50" s="13"/>
      <c r="E50" s="13"/>
    </row>
    <row r="51" spans="1:5" ht="14.25">
      <c r="A51" s="12">
        <v>3</v>
      </c>
      <c r="B51" s="14"/>
      <c r="C51" s="13"/>
      <c r="D51" s="13"/>
      <c r="E51" s="13"/>
    </row>
    <row r="52" spans="1:5" ht="14.25">
      <c r="A52" s="12">
        <v>4</v>
      </c>
      <c r="B52" s="14"/>
      <c r="C52" s="13"/>
      <c r="D52" s="13"/>
      <c r="E52" s="13"/>
    </row>
    <row r="53" spans="1:5" ht="14.25">
      <c r="A53" s="12">
        <v>5</v>
      </c>
      <c r="B53" s="12"/>
      <c r="C53" s="12"/>
      <c r="D53" s="12"/>
      <c r="E53" s="12"/>
    </row>
    <row r="54" spans="1:5" ht="15">
      <c r="A54" s="20"/>
      <c r="B54" s="20" t="s">
        <v>22</v>
      </c>
      <c r="C54" s="20"/>
      <c r="D54" s="20"/>
      <c r="E54" s="20">
        <f>E50+E51+E52+E49+E53</f>
        <v>30618.89</v>
      </c>
    </row>
    <row r="55" spans="1:5" ht="15">
      <c r="A55" s="21"/>
      <c r="B55" s="21"/>
      <c r="C55" s="21"/>
      <c r="D55" s="21"/>
      <c r="E55" s="21"/>
    </row>
    <row r="56" spans="1:5" ht="18">
      <c r="A56" s="55" t="s">
        <v>44</v>
      </c>
      <c r="B56" s="55"/>
      <c r="C56" s="55"/>
      <c r="D56" s="55"/>
      <c r="E56" s="55"/>
    </row>
    <row r="57" spans="1:5" ht="15.75">
      <c r="A57" s="10" t="s">
        <v>1</v>
      </c>
      <c r="B57" s="11" t="s">
        <v>19</v>
      </c>
      <c r="C57" s="11" t="s">
        <v>2</v>
      </c>
      <c r="D57" s="11" t="s">
        <v>20</v>
      </c>
      <c r="E57" s="11" t="s">
        <v>21</v>
      </c>
    </row>
    <row r="58" spans="1:5" ht="14.25">
      <c r="A58" s="12">
        <v>1</v>
      </c>
      <c r="B58" s="19"/>
      <c r="C58" s="12"/>
      <c r="D58" s="12"/>
      <c r="E58" s="12"/>
    </row>
    <row r="59" spans="1:5" ht="14.25">
      <c r="A59" s="12">
        <v>2</v>
      </c>
      <c r="B59" s="24"/>
      <c r="C59" s="18"/>
      <c r="D59" s="18"/>
      <c r="E59" s="18"/>
    </row>
    <row r="60" spans="1:5" ht="14.25">
      <c r="A60" s="12">
        <v>3</v>
      </c>
      <c r="B60" s="12"/>
      <c r="C60" s="12"/>
      <c r="D60" s="12"/>
      <c r="E60" s="12"/>
    </row>
    <row r="61" spans="1:5" ht="14.25">
      <c r="A61" s="12"/>
      <c r="B61" s="12"/>
      <c r="C61" s="12" t="s">
        <v>34</v>
      </c>
      <c r="D61" s="12"/>
      <c r="E61" s="12"/>
    </row>
    <row r="62" spans="1:5" ht="15">
      <c r="A62" s="20"/>
      <c r="B62" s="20" t="s">
        <v>22</v>
      </c>
      <c r="C62" s="20"/>
      <c r="D62" s="20"/>
      <c r="E62" s="20">
        <f>E58+E59+E60+E61</f>
        <v>0</v>
      </c>
    </row>
    <row r="63" spans="1:5" ht="15">
      <c r="A63" s="25"/>
      <c r="B63" s="25"/>
      <c r="C63" s="25"/>
      <c r="D63" s="25"/>
      <c r="E63" s="25"/>
    </row>
    <row r="64" spans="1:5" ht="18">
      <c r="A64" s="54" t="s">
        <v>45</v>
      </c>
      <c r="B64" s="54"/>
      <c r="C64" s="54"/>
      <c r="D64" s="54"/>
      <c r="E64" s="54"/>
    </row>
    <row r="65" spans="1:5" ht="15.75">
      <c r="A65" s="10" t="s">
        <v>1</v>
      </c>
      <c r="B65" s="11" t="s">
        <v>19</v>
      </c>
      <c r="C65" s="11" t="s">
        <v>2</v>
      </c>
      <c r="D65" s="11" t="s">
        <v>20</v>
      </c>
      <c r="E65" s="11" t="s">
        <v>21</v>
      </c>
    </row>
    <row r="66" spans="1:5" ht="28.5">
      <c r="A66" s="12">
        <v>1</v>
      </c>
      <c r="B66" s="14" t="s">
        <v>29</v>
      </c>
      <c r="C66" s="12" t="s">
        <v>25</v>
      </c>
      <c r="D66" s="14" t="s">
        <v>46</v>
      </c>
      <c r="E66" s="12">
        <v>4118.4</v>
      </c>
    </row>
    <row r="67" spans="1:5" ht="28.5">
      <c r="A67" s="12">
        <v>2</v>
      </c>
      <c r="B67" s="13" t="s">
        <v>29</v>
      </c>
      <c r="C67" s="18" t="s">
        <v>34</v>
      </c>
      <c r="D67" s="13" t="s">
        <v>47</v>
      </c>
      <c r="E67" s="13">
        <v>3941.6</v>
      </c>
    </row>
    <row r="68" spans="1:5" ht="28.5">
      <c r="A68" s="12">
        <v>3</v>
      </c>
      <c r="B68" s="14" t="s">
        <v>29</v>
      </c>
      <c r="C68" s="12" t="s">
        <v>34</v>
      </c>
      <c r="D68" s="12" t="s">
        <v>48</v>
      </c>
      <c r="E68" s="12">
        <v>1820</v>
      </c>
    </row>
    <row r="69" spans="1:5" ht="15">
      <c r="A69" s="20"/>
      <c r="B69" s="20" t="s">
        <v>22</v>
      </c>
      <c r="C69" s="20"/>
      <c r="D69" s="20"/>
      <c r="E69" s="20">
        <f>E67+E66+E68</f>
        <v>9880</v>
      </c>
    </row>
    <row r="70" spans="1:5" s="26" customFormat="1" ht="15">
      <c r="A70" s="25"/>
      <c r="B70" s="25"/>
      <c r="C70" s="25"/>
      <c r="D70" s="25"/>
      <c r="E70" s="25"/>
    </row>
    <row r="71" spans="1:5" ht="18">
      <c r="A71" s="54" t="s">
        <v>49</v>
      </c>
      <c r="B71" s="54"/>
      <c r="C71" s="54"/>
      <c r="D71" s="54"/>
      <c r="E71" s="54"/>
    </row>
    <row r="72" spans="1:5" ht="15.75">
      <c r="A72" s="10" t="s">
        <v>1</v>
      </c>
      <c r="B72" s="11" t="s">
        <v>19</v>
      </c>
      <c r="C72" s="11" t="s">
        <v>2</v>
      </c>
      <c r="D72" s="11" t="s">
        <v>20</v>
      </c>
      <c r="E72" s="11" t="s">
        <v>21</v>
      </c>
    </row>
    <row r="73" spans="1:5" ht="28.5" customHeight="1">
      <c r="A73" s="12">
        <v>1</v>
      </c>
      <c r="B73" s="13" t="s">
        <v>50</v>
      </c>
      <c r="C73" s="18" t="s">
        <v>34</v>
      </c>
      <c r="D73" s="12" t="s">
        <v>51</v>
      </c>
      <c r="E73" s="12">
        <v>8840.75</v>
      </c>
    </row>
    <row r="74" spans="1:5" ht="14.25">
      <c r="A74" s="12">
        <v>2</v>
      </c>
      <c r="B74" s="27" t="s">
        <v>52</v>
      </c>
      <c r="C74" s="27" t="s">
        <v>34</v>
      </c>
      <c r="D74" s="27" t="s">
        <v>53</v>
      </c>
      <c r="E74" s="27">
        <v>4455.95</v>
      </c>
    </row>
    <row r="75" spans="1:5" ht="28.5">
      <c r="A75" s="12">
        <v>3</v>
      </c>
      <c r="B75" s="13" t="s">
        <v>54</v>
      </c>
      <c r="C75" s="18" t="s">
        <v>34</v>
      </c>
      <c r="D75" s="13" t="s">
        <v>55</v>
      </c>
      <c r="E75" s="13">
        <v>96208.57</v>
      </c>
    </row>
    <row r="76" spans="1:5" ht="15">
      <c r="A76" s="20"/>
      <c r="B76" s="20" t="s">
        <v>22</v>
      </c>
      <c r="C76" s="20"/>
      <c r="D76" s="20"/>
      <c r="E76" s="20">
        <f>E73+E74+E75</f>
        <v>109505.27</v>
      </c>
    </row>
    <row r="77" spans="1:5" ht="15">
      <c r="A77" s="25"/>
      <c r="B77" s="25"/>
      <c r="C77" s="25"/>
      <c r="D77" s="25"/>
      <c r="E77" s="25"/>
    </row>
    <row r="78" spans="1:5" ht="18">
      <c r="A78" s="54" t="s">
        <v>56</v>
      </c>
      <c r="B78" s="54"/>
      <c r="C78" s="54"/>
      <c r="D78" s="54"/>
      <c r="E78" s="54"/>
    </row>
    <row r="79" spans="1:5" ht="15.75">
      <c r="A79" s="10" t="s">
        <v>1</v>
      </c>
      <c r="B79" s="11" t="s">
        <v>19</v>
      </c>
      <c r="C79" s="11" t="s">
        <v>2</v>
      </c>
      <c r="D79" s="11" t="s">
        <v>20</v>
      </c>
      <c r="E79" s="11" t="s">
        <v>21</v>
      </c>
    </row>
    <row r="80" spans="1:5" ht="20.25" customHeight="1">
      <c r="A80" s="12">
        <v>1</v>
      </c>
      <c r="B80" s="19"/>
      <c r="C80" s="12" t="s">
        <v>40</v>
      </c>
      <c r="D80" s="12"/>
      <c r="E80" s="12"/>
    </row>
    <row r="81" spans="1:5" ht="15">
      <c r="A81" s="20"/>
      <c r="B81" s="20" t="s">
        <v>22</v>
      </c>
      <c r="C81" s="20"/>
      <c r="D81" s="20"/>
      <c r="E81" s="20">
        <f>E80</f>
        <v>0</v>
      </c>
    </row>
    <row r="82" spans="1:5" ht="15">
      <c r="A82" s="25"/>
      <c r="B82" s="25"/>
      <c r="C82" s="25"/>
      <c r="D82" s="25"/>
      <c r="E82" s="25"/>
    </row>
    <row r="83" spans="1:5" ht="18">
      <c r="A83" s="54" t="s">
        <v>57</v>
      </c>
      <c r="B83" s="54"/>
      <c r="C83" s="54"/>
      <c r="D83" s="54"/>
      <c r="E83" s="54"/>
    </row>
    <row r="84" spans="1:5" ht="15.75">
      <c r="A84" s="10" t="s">
        <v>1</v>
      </c>
      <c r="B84" s="11" t="s">
        <v>19</v>
      </c>
      <c r="C84" s="11" t="s">
        <v>2</v>
      </c>
      <c r="D84" s="11" t="s">
        <v>20</v>
      </c>
      <c r="E84" s="11" t="s">
        <v>21</v>
      </c>
    </row>
    <row r="85" spans="1:5" ht="14.25">
      <c r="A85" s="12">
        <v>1</v>
      </c>
      <c r="B85" s="19"/>
      <c r="C85" s="12" t="s">
        <v>40</v>
      </c>
      <c r="D85" s="12"/>
      <c r="E85" s="12"/>
    </row>
    <row r="86" spans="1:5" ht="15">
      <c r="A86" s="20"/>
      <c r="B86" s="20" t="s">
        <v>22</v>
      </c>
      <c r="C86" s="20"/>
      <c r="D86" s="20"/>
      <c r="E86" s="20">
        <f>E85</f>
        <v>0</v>
      </c>
    </row>
    <row r="87" spans="1:5" ht="15">
      <c r="A87" s="25"/>
      <c r="B87" s="25"/>
      <c r="C87" s="25"/>
      <c r="D87" s="25"/>
      <c r="E87" s="25"/>
    </row>
    <row r="88" spans="1:5" ht="18">
      <c r="A88" s="54" t="s">
        <v>58</v>
      </c>
      <c r="B88" s="54"/>
      <c r="C88" s="54"/>
      <c r="D88" s="54"/>
      <c r="E88" s="54"/>
    </row>
    <row r="89" spans="1:5" ht="15.75">
      <c r="A89" s="10" t="s">
        <v>1</v>
      </c>
      <c r="B89" s="11" t="s">
        <v>19</v>
      </c>
      <c r="C89" s="11" t="s">
        <v>2</v>
      </c>
      <c r="D89" s="11" t="s">
        <v>20</v>
      </c>
      <c r="E89" s="11" t="s">
        <v>21</v>
      </c>
    </row>
    <row r="90" spans="1:5" ht="14.25">
      <c r="A90" s="12">
        <v>1</v>
      </c>
      <c r="B90" s="19" t="s">
        <v>59</v>
      </c>
      <c r="C90" s="12" t="s">
        <v>40</v>
      </c>
      <c r="D90" s="12"/>
      <c r="E90" s="12">
        <f>4993.49</f>
        <v>4993.49</v>
      </c>
    </row>
    <row r="91" spans="1:5" ht="14.25">
      <c r="A91" s="12">
        <v>2</v>
      </c>
      <c r="B91" s="19" t="s">
        <v>60</v>
      </c>
      <c r="C91" s="12" t="s">
        <v>61</v>
      </c>
      <c r="D91" s="12"/>
      <c r="E91" s="12">
        <v>3731.98</v>
      </c>
    </row>
    <row r="92" spans="1:5" ht="44.25" customHeight="1">
      <c r="A92" s="12">
        <v>3</v>
      </c>
      <c r="B92" s="19" t="s">
        <v>62</v>
      </c>
      <c r="C92" s="12" t="s">
        <v>34</v>
      </c>
      <c r="D92" s="12"/>
      <c r="E92" s="12">
        <v>111943.93</v>
      </c>
    </row>
    <row r="93" spans="1:5" ht="18" customHeight="1">
      <c r="A93" s="12"/>
      <c r="B93" s="19"/>
      <c r="C93" s="12"/>
      <c r="D93" s="12"/>
      <c r="E93" s="12"/>
    </row>
    <row r="94" spans="1:5" ht="15">
      <c r="A94" s="20"/>
      <c r="B94" s="20" t="s">
        <v>22</v>
      </c>
      <c r="C94" s="20"/>
      <c r="D94" s="20"/>
      <c r="E94" s="20">
        <f>E90+E91+E92+E93</f>
        <v>120669.4</v>
      </c>
    </row>
    <row r="95" spans="1:5" ht="15">
      <c r="A95" s="25"/>
      <c r="B95" s="25"/>
      <c r="C95" s="25"/>
      <c r="D95" s="25"/>
      <c r="E95" s="25"/>
    </row>
    <row r="96" spans="1:5" ht="15">
      <c r="A96" s="28"/>
      <c r="B96" s="28" t="s">
        <v>63</v>
      </c>
      <c r="C96" s="28"/>
      <c r="D96" s="28"/>
      <c r="E96" s="28">
        <f>E9+E19+E27+E36+E45+E54+E62+E69+E76+E81+E86+E94</f>
        <v>330429.74</v>
      </c>
    </row>
    <row r="97" spans="1:5" ht="15">
      <c r="A97" s="29"/>
      <c r="B97" s="29"/>
      <c r="C97" s="29"/>
      <c r="D97" s="29"/>
      <c r="E97" s="29"/>
    </row>
  </sheetData>
  <sheetProtection selectLockedCells="1" selectUnlockedCells="1"/>
  <mergeCells count="12">
    <mergeCell ref="A56:E56"/>
    <mergeCell ref="A64:E64"/>
    <mergeCell ref="A71:E71"/>
    <mergeCell ref="A78:E78"/>
    <mergeCell ref="A83:E83"/>
    <mergeCell ref="A88:E88"/>
    <mergeCell ref="A1:E1"/>
    <mergeCell ref="A11:E11"/>
    <mergeCell ref="A21:E21"/>
    <mergeCell ref="A29:E29"/>
    <mergeCell ref="A38:E38"/>
    <mergeCell ref="A47:E4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6"/>
  <sheetViews>
    <sheetView zoomScale="80" zoomScaleNormal="80" zoomScalePageLayoutView="0" workbookViewId="0" topLeftCell="A91">
      <selection activeCell="E112" sqref="E112"/>
    </sheetView>
  </sheetViews>
  <sheetFormatPr defaultColWidth="11.57421875" defaultRowHeight="12.75"/>
  <cols>
    <col min="1" max="1" width="9.421875" style="30" customWidth="1"/>
    <col min="2" max="2" width="53.00390625" style="30" customWidth="1"/>
    <col min="3" max="3" width="26.00390625" style="30" customWidth="1"/>
    <col min="4" max="4" width="38.57421875" style="30" customWidth="1"/>
    <col min="5" max="5" width="24.140625" style="30" customWidth="1"/>
    <col min="6" max="16384" width="11.57421875" style="30" customWidth="1"/>
  </cols>
  <sheetData>
    <row r="1" spans="1:5" ht="21" customHeight="1">
      <c r="A1" s="56" t="s">
        <v>18</v>
      </c>
      <c r="B1" s="56"/>
      <c r="C1" s="56"/>
      <c r="D1" s="56"/>
      <c r="E1" s="56"/>
    </row>
    <row r="2" spans="1:5" ht="15.75">
      <c r="A2" s="10" t="s">
        <v>1</v>
      </c>
      <c r="B2" s="31" t="s">
        <v>19</v>
      </c>
      <c r="C2" s="31" t="s">
        <v>2</v>
      </c>
      <c r="D2" s="31" t="s">
        <v>20</v>
      </c>
      <c r="E2" s="31" t="s">
        <v>21</v>
      </c>
    </row>
    <row r="3" spans="1:5" ht="28.5">
      <c r="A3" s="14">
        <v>1</v>
      </c>
      <c r="B3" s="14" t="s">
        <v>64</v>
      </c>
      <c r="C3" s="14" t="s">
        <v>25</v>
      </c>
      <c r="D3" s="14" t="s">
        <v>65</v>
      </c>
      <c r="E3" s="14">
        <f>7659.96</f>
        <v>7659.96</v>
      </c>
    </row>
    <row r="4" spans="1:5" ht="14.25">
      <c r="A4" s="14">
        <v>2</v>
      </c>
      <c r="B4" s="14" t="s">
        <v>66</v>
      </c>
      <c r="C4" s="13" t="s">
        <v>34</v>
      </c>
      <c r="D4" s="13"/>
      <c r="E4" s="13">
        <f>6324.95</f>
        <v>6324.95</v>
      </c>
    </row>
    <row r="5" spans="1:5" ht="14.25">
      <c r="A5" s="14">
        <v>3</v>
      </c>
      <c r="B5" s="13" t="s">
        <v>67</v>
      </c>
      <c r="C5" s="13" t="s">
        <v>40</v>
      </c>
      <c r="D5" s="13" t="s">
        <v>68</v>
      </c>
      <c r="E5" s="13">
        <f>1691.31</f>
        <v>1691.31</v>
      </c>
    </row>
    <row r="6" spans="1:5" ht="14.25">
      <c r="A6" s="14">
        <v>4</v>
      </c>
      <c r="B6" s="14" t="s">
        <v>69</v>
      </c>
      <c r="C6" s="13" t="s">
        <v>61</v>
      </c>
      <c r="D6" s="14"/>
      <c r="E6" s="14">
        <f>211.42</f>
        <v>211.42</v>
      </c>
    </row>
    <row r="7" spans="1:5" ht="14.25">
      <c r="A7" s="14">
        <v>6</v>
      </c>
      <c r="B7" s="14"/>
      <c r="C7" s="14"/>
      <c r="D7" s="14"/>
      <c r="E7" s="14"/>
    </row>
    <row r="8" spans="1:5" ht="15">
      <c r="A8" s="32"/>
      <c r="B8" s="32" t="s">
        <v>22</v>
      </c>
      <c r="C8" s="32"/>
      <c r="D8" s="32"/>
      <c r="E8" s="32">
        <f>E3+E4+E5+E6+E7</f>
        <v>15887.64</v>
      </c>
    </row>
    <row r="9" spans="1:5" ht="12.75">
      <c r="A9" s="33"/>
      <c r="B9" s="33"/>
      <c r="C9" s="33"/>
      <c r="D9" s="33"/>
      <c r="E9" s="33"/>
    </row>
    <row r="10" spans="1:5" ht="17.25" customHeight="1">
      <c r="A10" s="56" t="s">
        <v>70</v>
      </c>
      <c r="B10" s="56"/>
      <c r="C10" s="56"/>
      <c r="D10" s="56"/>
      <c r="E10" s="56"/>
    </row>
    <row r="11" spans="1:5" ht="15.75">
      <c r="A11" s="10" t="s">
        <v>1</v>
      </c>
      <c r="B11" s="31" t="s">
        <v>19</v>
      </c>
      <c r="C11" s="31" t="s">
        <v>2</v>
      </c>
      <c r="D11" s="31" t="s">
        <v>20</v>
      </c>
      <c r="E11" s="31" t="s">
        <v>21</v>
      </c>
    </row>
    <row r="12" spans="1:5" ht="14.25">
      <c r="A12" s="34">
        <v>1</v>
      </c>
      <c r="B12" s="13" t="s">
        <v>67</v>
      </c>
      <c r="C12" s="13" t="s">
        <v>34</v>
      </c>
      <c r="D12" s="13" t="s">
        <v>68</v>
      </c>
      <c r="E12" s="13">
        <f>1691.32</f>
        <v>1691.32</v>
      </c>
    </row>
    <row r="13" spans="1:5" ht="17.25" customHeight="1">
      <c r="A13" s="34">
        <v>2</v>
      </c>
      <c r="B13" s="14" t="s">
        <v>69</v>
      </c>
      <c r="C13" s="13" t="s">
        <v>34</v>
      </c>
      <c r="D13" s="14"/>
      <c r="E13" s="14">
        <f>211.42</f>
        <v>211.42</v>
      </c>
    </row>
    <row r="14" spans="1:5" ht="14.25">
      <c r="A14" s="34">
        <v>3</v>
      </c>
      <c r="B14" s="13" t="s">
        <v>71</v>
      </c>
      <c r="C14" s="13" t="s">
        <v>61</v>
      </c>
      <c r="D14" s="13" t="s">
        <v>72</v>
      </c>
      <c r="E14" s="13">
        <f>544.51</f>
        <v>544.51</v>
      </c>
    </row>
    <row r="15" spans="1:5" ht="14.25">
      <c r="A15" s="34">
        <v>4</v>
      </c>
      <c r="B15" s="13"/>
      <c r="C15" s="13" t="s">
        <v>25</v>
      </c>
      <c r="D15" s="13"/>
      <c r="E15" s="13"/>
    </row>
    <row r="16" spans="1:5" ht="14.25">
      <c r="A16" s="34">
        <v>5</v>
      </c>
      <c r="B16" s="13"/>
      <c r="C16" s="13"/>
      <c r="D16" s="13"/>
      <c r="E16" s="13"/>
    </row>
    <row r="17" spans="1:5" ht="15">
      <c r="A17" s="32"/>
      <c r="B17" s="32" t="s">
        <v>22</v>
      </c>
      <c r="C17" s="32"/>
      <c r="D17" s="32"/>
      <c r="E17" s="32">
        <f>E12+E13+E14+E15+E16</f>
        <v>2447.25</v>
      </c>
    </row>
    <row r="18" spans="1:5" ht="12.75">
      <c r="A18" s="33"/>
      <c r="B18" s="33"/>
      <c r="C18" s="33"/>
      <c r="D18" s="33"/>
      <c r="E18" s="33"/>
    </row>
    <row r="19" spans="1:5" s="35" customFormat="1" ht="21.75" customHeight="1">
      <c r="A19" s="57" t="s">
        <v>33</v>
      </c>
      <c r="B19" s="57"/>
      <c r="C19" s="57"/>
      <c r="D19" s="57"/>
      <c r="E19" s="57"/>
    </row>
    <row r="20" spans="1:5" ht="15.75">
      <c r="A20" s="10" t="s">
        <v>1</v>
      </c>
      <c r="B20" s="31" t="s">
        <v>19</v>
      </c>
      <c r="C20" s="31" t="s">
        <v>2</v>
      </c>
      <c r="D20" s="31" t="s">
        <v>20</v>
      </c>
      <c r="E20" s="31" t="s">
        <v>21</v>
      </c>
    </row>
    <row r="21" spans="1:5" ht="14.25">
      <c r="A21" s="14">
        <v>1</v>
      </c>
      <c r="B21" s="13" t="s">
        <v>73</v>
      </c>
      <c r="C21" s="13" t="s">
        <v>25</v>
      </c>
      <c r="D21" s="13"/>
      <c r="E21" s="13">
        <f>775.65</f>
        <v>775.65</v>
      </c>
    </row>
    <row r="22" spans="1:5" ht="14.25">
      <c r="A22" s="14">
        <v>2</v>
      </c>
      <c r="B22" s="14" t="s">
        <v>74</v>
      </c>
      <c r="C22" s="13" t="s">
        <v>25</v>
      </c>
      <c r="D22" s="14" t="s">
        <v>75</v>
      </c>
      <c r="E22" s="14">
        <f>2105.88</f>
        <v>2105.88</v>
      </c>
    </row>
    <row r="23" spans="1:5" ht="14.25">
      <c r="A23" s="14">
        <v>3</v>
      </c>
      <c r="B23" s="13" t="s">
        <v>67</v>
      </c>
      <c r="C23" s="13" t="s">
        <v>25</v>
      </c>
      <c r="D23" s="13" t="s">
        <v>68</v>
      </c>
      <c r="E23" s="13">
        <f>1691.32</f>
        <v>1691.32</v>
      </c>
    </row>
    <row r="24" spans="1:5" ht="18" customHeight="1">
      <c r="A24" s="14">
        <v>4</v>
      </c>
      <c r="B24" s="14" t="s">
        <v>69</v>
      </c>
      <c r="C24" s="13" t="s">
        <v>40</v>
      </c>
      <c r="D24" s="16"/>
      <c r="E24" s="14">
        <f>211.42</f>
        <v>211.42</v>
      </c>
    </row>
    <row r="25" spans="1:5" ht="14.25">
      <c r="A25" s="14"/>
      <c r="B25" s="13"/>
      <c r="C25" s="13" t="s">
        <v>40</v>
      </c>
      <c r="D25" s="13"/>
      <c r="E25" s="13"/>
    </row>
    <row r="26" spans="1:5" ht="15">
      <c r="A26" s="32"/>
      <c r="B26" s="32" t="s">
        <v>22</v>
      </c>
      <c r="C26" s="32"/>
      <c r="D26" s="32"/>
      <c r="E26" s="32">
        <f>E21+E22+E23+E24+E25</f>
        <v>4784.27</v>
      </c>
    </row>
    <row r="27" spans="1:5" ht="12.75">
      <c r="A27" s="33"/>
      <c r="B27" s="33"/>
      <c r="C27" s="33"/>
      <c r="D27" s="33"/>
      <c r="E27" s="33"/>
    </row>
    <row r="28" spans="1:5" s="35" customFormat="1" ht="20.25" customHeight="1">
      <c r="A28" s="57" t="s">
        <v>76</v>
      </c>
      <c r="B28" s="57"/>
      <c r="C28" s="57"/>
      <c r="D28" s="57"/>
      <c r="E28" s="57"/>
    </row>
    <row r="29" spans="1:5" ht="15.75">
      <c r="A29" s="10" t="s">
        <v>1</v>
      </c>
      <c r="B29" s="31" t="s">
        <v>19</v>
      </c>
      <c r="C29" s="31" t="s">
        <v>2</v>
      </c>
      <c r="D29" s="31" t="s">
        <v>20</v>
      </c>
      <c r="E29" s="31" t="s">
        <v>21</v>
      </c>
    </row>
    <row r="30" spans="1:5" ht="14.25">
      <c r="A30" s="14">
        <v>1</v>
      </c>
      <c r="B30" s="13" t="s">
        <v>67</v>
      </c>
      <c r="C30" s="13" t="s">
        <v>25</v>
      </c>
      <c r="D30" s="13" t="s">
        <v>68</v>
      </c>
      <c r="E30" s="13">
        <f>1691.32</f>
        <v>1691.32</v>
      </c>
    </row>
    <row r="31" spans="1:5" ht="14.25">
      <c r="A31" s="14">
        <v>2</v>
      </c>
      <c r="B31" s="14" t="s">
        <v>69</v>
      </c>
      <c r="C31" s="13" t="s">
        <v>25</v>
      </c>
      <c r="D31" s="14"/>
      <c r="E31" s="14">
        <f>211.42</f>
        <v>211.42</v>
      </c>
    </row>
    <row r="32" spans="1:5" ht="14.25">
      <c r="A32" s="14">
        <v>3</v>
      </c>
      <c r="B32" s="13" t="s">
        <v>77</v>
      </c>
      <c r="C32" s="13" t="s">
        <v>40</v>
      </c>
      <c r="D32" s="13"/>
      <c r="E32" s="13">
        <v>5367.84</v>
      </c>
    </row>
    <row r="33" spans="1:5" ht="14.25">
      <c r="A33" s="14">
        <v>4</v>
      </c>
      <c r="B33" s="13"/>
      <c r="C33" s="13" t="s">
        <v>40</v>
      </c>
      <c r="D33" s="13"/>
      <c r="E33" s="13"/>
    </row>
    <row r="34" spans="1:5" ht="14.25">
      <c r="A34" s="14">
        <v>5</v>
      </c>
      <c r="B34" s="13"/>
      <c r="C34" s="13" t="s">
        <v>40</v>
      </c>
      <c r="D34" s="13"/>
      <c r="E34" s="13"/>
    </row>
    <row r="35" spans="1:5" ht="15">
      <c r="A35" s="32"/>
      <c r="B35" s="32" t="s">
        <v>22</v>
      </c>
      <c r="C35" s="32"/>
      <c r="D35" s="32"/>
      <c r="E35" s="32">
        <f>E30+E31+E32+E33+E34</f>
        <v>7270.58</v>
      </c>
    </row>
    <row r="36" spans="1:5" ht="12.75">
      <c r="A36" s="33"/>
      <c r="B36" s="33"/>
      <c r="C36" s="33"/>
      <c r="D36" s="33"/>
      <c r="E36" s="33"/>
    </row>
    <row r="37" spans="1:5" s="35" customFormat="1" ht="21" customHeight="1">
      <c r="A37" s="57" t="s">
        <v>41</v>
      </c>
      <c r="B37" s="57"/>
      <c r="C37" s="57"/>
      <c r="D37" s="57"/>
      <c r="E37" s="57"/>
    </row>
    <row r="38" spans="1:5" ht="15.75">
      <c r="A38" s="10" t="s">
        <v>1</v>
      </c>
      <c r="B38" s="31" t="s">
        <v>19</v>
      </c>
      <c r="C38" s="31" t="s">
        <v>2</v>
      </c>
      <c r="D38" s="31" t="s">
        <v>20</v>
      </c>
      <c r="E38" s="31" t="s">
        <v>21</v>
      </c>
    </row>
    <row r="39" spans="1:5" ht="14.25">
      <c r="A39" s="34">
        <v>1</v>
      </c>
      <c r="B39" s="13" t="s">
        <v>67</v>
      </c>
      <c r="C39" s="13" t="s">
        <v>25</v>
      </c>
      <c r="D39" s="13" t="s">
        <v>68</v>
      </c>
      <c r="E39" s="13">
        <f>1691.32</f>
        <v>1691.32</v>
      </c>
    </row>
    <row r="40" spans="1:5" ht="14.25">
      <c r="A40" s="34">
        <v>2</v>
      </c>
      <c r="B40" s="14" t="s">
        <v>69</v>
      </c>
      <c r="C40" s="13" t="s">
        <v>40</v>
      </c>
      <c r="D40" s="13"/>
      <c r="E40" s="14">
        <f>211.42</f>
        <v>211.42</v>
      </c>
    </row>
    <row r="41" spans="1:5" ht="14.25">
      <c r="A41" s="34">
        <v>3</v>
      </c>
      <c r="B41" s="14" t="s">
        <v>77</v>
      </c>
      <c r="C41" s="14" t="s">
        <v>25</v>
      </c>
      <c r="D41" s="14"/>
      <c r="E41" s="14">
        <v>5367.84</v>
      </c>
    </row>
    <row r="42" spans="1:5" ht="14.25">
      <c r="A42" s="34">
        <v>4</v>
      </c>
      <c r="B42" s="13" t="s">
        <v>78</v>
      </c>
      <c r="C42" s="13" t="s">
        <v>34</v>
      </c>
      <c r="D42" s="13" t="s">
        <v>79</v>
      </c>
      <c r="E42" s="13">
        <v>1686.64</v>
      </c>
    </row>
    <row r="43" spans="1:5" ht="42.75">
      <c r="A43" s="34">
        <v>5</v>
      </c>
      <c r="B43" s="13" t="s">
        <v>80</v>
      </c>
      <c r="C43" s="14" t="s">
        <v>34</v>
      </c>
      <c r="D43" s="13" t="s">
        <v>81</v>
      </c>
      <c r="E43" s="13">
        <v>688.24</v>
      </c>
    </row>
    <row r="44" spans="1:5" ht="15">
      <c r="A44" s="32"/>
      <c r="B44" s="32" t="s">
        <v>22</v>
      </c>
      <c r="C44" s="32"/>
      <c r="D44" s="32"/>
      <c r="E44" s="32">
        <f>E39+E40+E41+E42+E43</f>
        <v>9645.46</v>
      </c>
    </row>
    <row r="45" spans="1:5" ht="12.75">
      <c r="A45" s="33"/>
      <c r="B45" s="33"/>
      <c r="C45" s="33"/>
      <c r="D45" s="33"/>
      <c r="E45" s="33"/>
    </row>
    <row r="46" spans="1:5" ht="15.75" customHeight="1">
      <c r="A46" s="56" t="s">
        <v>82</v>
      </c>
      <c r="B46" s="56"/>
      <c r="C46" s="56"/>
      <c r="D46" s="56"/>
      <c r="E46" s="56"/>
    </row>
    <row r="47" spans="1:5" ht="15.75">
      <c r="A47" s="10" t="s">
        <v>1</v>
      </c>
      <c r="B47" s="31" t="s">
        <v>19</v>
      </c>
      <c r="C47" s="31" t="s">
        <v>2</v>
      </c>
      <c r="D47" s="31" t="s">
        <v>20</v>
      </c>
      <c r="E47" s="31" t="s">
        <v>21</v>
      </c>
    </row>
    <row r="48" spans="1:5" ht="14.25">
      <c r="A48" s="34">
        <v>1</v>
      </c>
      <c r="B48" s="13" t="s">
        <v>67</v>
      </c>
      <c r="C48" s="13" t="s">
        <v>25</v>
      </c>
      <c r="D48" s="13" t="s">
        <v>68</v>
      </c>
      <c r="E48" s="13">
        <f>1691.32</f>
        <v>1691.32</v>
      </c>
    </row>
    <row r="49" spans="1:5" ht="14.25">
      <c r="A49" s="34">
        <v>2</v>
      </c>
      <c r="B49" s="14" t="s">
        <v>69</v>
      </c>
      <c r="C49" s="13" t="s">
        <v>40</v>
      </c>
      <c r="D49" s="13"/>
      <c r="E49" s="14">
        <f>211.42</f>
        <v>211.42</v>
      </c>
    </row>
    <row r="50" spans="1:5" ht="17.25" customHeight="1">
      <c r="A50" s="34">
        <v>3</v>
      </c>
      <c r="B50" s="14" t="s">
        <v>83</v>
      </c>
      <c r="C50" s="18" t="s">
        <v>34</v>
      </c>
      <c r="D50" s="13" t="s">
        <v>84</v>
      </c>
      <c r="E50" s="13">
        <v>408.24</v>
      </c>
    </row>
    <row r="51" spans="1:5" ht="28.5">
      <c r="A51" s="34">
        <v>4</v>
      </c>
      <c r="B51" s="14" t="s">
        <v>85</v>
      </c>
      <c r="C51" s="13" t="s">
        <v>61</v>
      </c>
      <c r="D51" s="13"/>
      <c r="E51" s="13">
        <f>3244.55</f>
        <v>3244.55</v>
      </c>
    </row>
    <row r="52" spans="1:5" ht="24.75" customHeight="1">
      <c r="A52" s="34">
        <v>5</v>
      </c>
      <c r="B52" s="13"/>
      <c r="C52" s="14" t="s">
        <v>25</v>
      </c>
      <c r="D52" s="13"/>
      <c r="E52" s="13"/>
    </row>
    <row r="53" spans="1:5" ht="14.25">
      <c r="A53" s="34">
        <v>6</v>
      </c>
      <c r="B53" s="13"/>
      <c r="C53" s="13"/>
      <c r="D53" s="13"/>
      <c r="E53" s="13"/>
    </row>
    <row r="54" spans="1:5" ht="15">
      <c r="A54" s="32"/>
      <c r="B54" s="32" t="s">
        <v>22</v>
      </c>
      <c r="C54" s="32"/>
      <c r="D54" s="32"/>
      <c r="E54" s="32">
        <f>E48+E49+E50+E51+E52+E53</f>
        <v>5555.530000000001</v>
      </c>
    </row>
    <row r="55" spans="1:5" ht="12.75">
      <c r="A55" s="33"/>
      <c r="B55" s="33"/>
      <c r="C55" s="33"/>
      <c r="D55" s="33"/>
      <c r="E55" s="33"/>
    </row>
    <row r="56" spans="1:5" ht="19.5" customHeight="1">
      <c r="A56" s="56" t="s">
        <v>44</v>
      </c>
      <c r="B56" s="56"/>
      <c r="C56" s="56"/>
      <c r="D56" s="56"/>
      <c r="E56" s="56"/>
    </row>
    <row r="57" spans="1:5" ht="15.75">
      <c r="A57" s="10" t="s">
        <v>1</v>
      </c>
      <c r="B57" s="31" t="s">
        <v>19</v>
      </c>
      <c r="C57" s="31" t="s">
        <v>2</v>
      </c>
      <c r="D57" s="31" t="s">
        <v>20</v>
      </c>
      <c r="E57" s="31" t="s">
        <v>21</v>
      </c>
    </row>
    <row r="58" spans="1:5" ht="14.25">
      <c r="A58" s="14">
        <v>1</v>
      </c>
      <c r="B58" s="14" t="s">
        <v>86</v>
      </c>
      <c r="C58" s="14" t="s">
        <v>25</v>
      </c>
      <c r="D58" s="14"/>
      <c r="E58" s="14">
        <f>1681.81</f>
        <v>1681.81</v>
      </c>
    </row>
    <row r="59" spans="1:5" ht="17.25" customHeight="1">
      <c r="A59" s="14">
        <v>2</v>
      </c>
      <c r="B59" s="13" t="s">
        <v>87</v>
      </c>
      <c r="C59" s="13" t="s">
        <v>40</v>
      </c>
      <c r="D59" s="13" t="s">
        <v>68</v>
      </c>
      <c r="E59" s="13">
        <v>1691.32</v>
      </c>
    </row>
    <row r="60" spans="1:5" ht="24" customHeight="1">
      <c r="A60" s="19">
        <v>3</v>
      </c>
      <c r="B60" s="14" t="s">
        <v>69</v>
      </c>
      <c r="C60" s="13" t="s">
        <v>40</v>
      </c>
      <c r="D60" s="13"/>
      <c r="E60" s="14">
        <f>211.42</f>
        <v>211.42</v>
      </c>
    </row>
    <row r="61" spans="1:5" ht="15">
      <c r="A61" s="32"/>
      <c r="B61" s="32" t="s">
        <v>22</v>
      </c>
      <c r="C61" s="32"/>
      <c r="D61" s="32"/>
      <c r="E61" s="32">
        <f>SUM(E58:E60)</f>
        <v>3584.55</v>
      </c>
    </row>
    <row r="62" spans="1:5" ht="15">
      <c r="A62" s="36"/>
      <c r="B62" s="36"/>
      <c r="C62" s="36"/>
      <c r="D62" s="36"/>
      <c r="E62" s="36"/>
    </row>
    <row r="63" spans="1:5" ht="20.25" customHeight="1">
      <c r="A63" s="56" t="s">
        <v>45</v>
      </c>
      <c r="B63" s="56"/>
      <c r="C63" s="56"/>
      <c r="D63" s="56"/>
      <c r="E63" s="56"/>
    </row>
    <row r="64" spans="1:5" ht="15.75">
      <c r="A64" s="10" t="s">
        <v>1</v>
      </c>
      <c r="B64" s="31" t="s">
        <v>19</v>
      </c>
      <c r="C64" s="31" t="s">
        <v>2</v>
      </c>
      <c r="D64" s="31" t="s">
        <v>20</v>
      </c>
      <c r="E64" s="31" t="s">
        <v>21</v>
      </c>
    </row>
    <row r="65" spans="1:5" ht="29.25">
      <c r="A65" s="37">
        <v>1</v>
      </c>
      <c r="B65" s="19" t="s">
        <v>88</v>
      </c>
      <c r="C65" s="14" t="s">
        <v>25</v>
      </c>
      <c r="D65" s="14" t="s">
        <v>89</v>
      </c>
      <c r="E65" s="14">
        <v>266.5</v>
      </c>
    </row>
    <row r="66" spans="1:5" ht="33" customHeight="1">
      <c r="A66" s="37">
        <v>2</v>
      </c>
      <c r="B66" s="13" t="s">
        <v>88</v>
      </c>
      <c r="C66" s="13" t="s">
        <v>40</v>
      </c>
      <c r="D66" s="13" t="s">
        <v>90</v>
      </c>
      <c r="E66" s="13">
        <v>350.99</v>
      </c>
    </row>
    <row r="67" spans="1:5" ht="15">
      <c r="A67" s="37">
        <v>3</v>
      </c>
      <c r="B67" s="13" t="s">
        <v>86</v>
      </c>
      <c r="C67" s="13" t="s">
        <v>25</v>
      </c>
      <c r="D67" s="13"/>
      <c r="E67" s="13">
        <v>1726.3</v>
      </c>
    </row>
    <row r="68" spans="1:5" ht="15">
      <c r="A68" s="37">
        <v>4</v>
      </c>
      <c r="B68" s="13" t="s">
        <v>87</v>
      </c>
      <c r="C68" s="13" t="s">
        <v>34</v>
      </c>
      <c r="D68" s="13" t="s">
        <v>68</v>
      </c>
      <c r="E68" s="13">
        <v>1691.32</v>
      </c>
    </row>
    <row r="69" spans="1:5" ht="15">
      <c r="A69" s="37">
        <v>5</v>
      </c>
      <c r="B69" s="14" t="s">
        <v>69</v>
      </c>
      <c r="C69" s="13" t="s">
        <v>34</v>
      </c>
      <c r="D69" s="13"/>
      <c r="E69" s="14">
        <f>211.42</f>
        <v>211.42</v>
      </c>
    </row>
    <row r="70" spans="1:5" ht="15">
      <c r="A70" s="37">
        <v>6</v>
      </c>
      <c r="B70" s="14"/>
      <c r="C70" s="13"/>
      <c r="D70" s="13"/>
      <c r="E70" s="13"/>
    </row>
    <row r="71" spans="1:5" ht="15">
      <c r="A71" s="37"/>
      <c r="B71" s="14"/>
      <c r="C71" s="13"/>
      <c r="D71" s="13"/>
      <c r="E71" s="13"/>
    </row>
    <row r="72" spans="1:5" ht="15">
      <c r="A72" s="37"/>
      <c r="B72" s="14"/>
      <c r="C72" s="13"/>
      <c r="D72" s="13"/>
      <c r="E72" s="13"/>
    </row>
    <row r="73" spans="1:5" ht="15">
      <c r="A73" s="32"/>
      <c r="B73" s="32" t="s">
        <v>22</v>
      </c>
      <c r="C73" s="32"/>
      <c r="D73" s="32"/>
      <c r="E73" s="32">
        <f>SUM(E65:E72)</f>
        <v>4246.53</v>
      </c>
    </row>
    <row r="74" spans="1:5" ht="15">
      <c r="A74" s="36"/>
      <c r="B74" s="36"/>
      <c r="C74" s="36"/>
      <c r="D74" s="36"/>
      <c r="E74" s="36"/>
    </row>
    <row r="75" spans="1:5" ht="18" customHeight="1">
      <c r="A75" s="56" t="s">
        <v>49</v>
      </c>
      <c r="B75" s="56"/>
      <c r="C75" s="56"/>
      <c r="D75" s="56"/>
      <c r="E75" s="56"/>
    </row>
    <row r="76" spans="1:5" ht="15.75">
      <c r="A76" s="10" t="s">
        <v>1</v>
      </c>
      <c r="B76" s="31" t="s">
        <v>19</v>
      </c>
      <c r="C76" s="31" t="s">
        <v>2</v>
      </c>
      <c r="D76" s="31" t="s">
        <v>20</v>
      </c>
      <c r="E76" s="31" t="s">
        <v>21</v>
      </c>
    </row>
    <row r="77" spans="1:5" ht="15">
      <c r="A77" s="38">
        <v>1</v>
      </c>
      <c r="B77" s="13" t="s">
        <v>87</v>
      </c>
      <c r="C77" s="13" t="s">
        <v>34</v>
      </c>
      <c r="D77" s="13" t="s">
        <v>68</v>
      </c>
      <c r="E77" s="13">
        <v>1691.32</v>
      </c>
    </row>
    <row r="78" spans="1:5" ht="19.5" customHeight="1">
      <c r="A78" s="38">
        <v>2</v>
      </c>
      <c r="B78" s="14" t="s">
        <v>69</v>
      </c>
      <c r="C78" s="14" t="s">
        <v>25</v>
      </c>
      <c r="D78" s="14"/>
      <c r="E78" s="14">
        <f>211.42</f>
        <v>211.42</v>
      </c>
    </row>
    <row r="79" spans="1:5" ht="27.75" customHeight="1">
      <c r="A79" s="38">
        <v>3</v>
      </c>
      <c r="B79" s="13" t="s">
        <v>91</v>
      </c>
      <c r="C79" s="13" t="s">
        <v>40</v>
      </c>
      <c r="D79" s="13" t="s">
        <v>92</v>
      </c>
      <c r="E79" s="13">
        <v>605.79</v>
      </c>
    </row>
    <row r="80" spans="1:5" ht="15">
      <c r="A80" s="38">
        <v>4</v>
      </c>
      <c r="B80" s="39"/>
      <c r="C80" s="13"/>
      <c r="D80" s="38"/>
      <c r="E80" s="38"/>
    </row>
    <row r="81" spans="1:5" ht="15">
      <c r="A81" s="38">
        <v>5</v>
      </c>
      <c r="B81" s="39"/>
      <c r="C81" s="13"/>
      <c r="D81" s="38"/>
      <c r="E81" s="38"/>
    </row>
    <row r="82" spans="1:5" ht="15">
      <c r="A82" s="32"/>
      <c r="B82" s="32" t="s">
        <v>22</v>
      </c>
      <c r="C82" s="32"/>
      <c r="D82" s="32"/>
      <c r="E82" s="32">
        <f>E78+E79+E77+E80+E81</f>
        <v>2508.5299999999997</v>
      </c>
    </row>
    <row r="83" spans="1:5" ht="15">
      <c r="A83" s="36"/>
      <c r="B83" s="36"/>
      <c r="C83" s="36"/>
      <c r="D83" s="36"/>
      <c r="E83" s="36"/>
    </row>
    <row r="84" spans="1:5" ht="17.25" customHeight="1">
      <c r="A84" s="56" t="s">
        <v>56</v>
      </c>
      <c r="B84" s="56"/>
      <c r="C84" s="56"/>
      <c r="D84" s="56"/>
      <c r="E84" s="56"/>
    </row>
    <row r="85" spans="1:5" ht="15.75">
      <c r="A85" s="10" t="s">
        <v>1</v>
      </c>
      <c r="B85" s="31" t="s">
        <v>19</v>
      </c>
      <c r="C85" s="31" t="s">
        <v>2</v>
      </c>
      <c r="D85" s="31" t="s">
        <v>20</v>
      </c>
      <c r="E85" s="31" t="s">
        <v>21</v>
      </c>
    </row>
    <row r="86" spans="1:5" ht="14.25">
      <c r="A86" s="14">
        <v>1</v>
      </c>
      <c r="B86" s="13" t="s">
        <v>87</v>
      </c>
      <c r="C86" s="13" t="s">
        <v>34</v>
      </c>
      <c r="D86" s="14" t="s">
        <v>68</v>
      </c>
      <c r="E86" s="13">
        <v>1691.32</v>
      </c>
    </row>
    <row r="87" spans="1:5" ht="20.25" customHeight="1">
      <c r="A87" s="14">
        <v>2</v>
      </c>
      <c r="B87" s="14" t="s">
        <v>69</v>
      </c>
      <c r="C87" s="13" t="s">
        <v>40</v>
      </c>
      <c r="D87" s="13"/>
      <c r="E87" s="14">
        <f>211.42</f>
        <v>211.42</v>
      </c>
    </row>
    <row r="88" spans="1:5" ht="14.25">
      <c r="A88" s="14">
        <v>3</v>
      </c>
      <c r="B88" s="14" t="s">
        <v>93</v>
      </c>
      <c r="C88" s="14" t="s">
        <v>25</v>
      </c>
      <c r="D88" s="14"/>
      <c r="E88" s="14">
        <f>5535.27</f>
        <v>5535.27</v>
      </c>
    </row>
    <row r="89" spans="1:5" ht="28.5">
      <c r="A89" s="14">
        <v>4</v>
      </c>
      <c r="B89" s="13" t="s">
        <v>94</v>
      </c>
      <c r="C89" s="13" t="s">
        <v>40</v>
      </c>
      <c r="D89" s="13" t="s">
        <v>95</v>
      </c>
      <c r="E89" s="13">
        <f>1492.29</f>
        <v>1492.29</v>
      </c>
    </row>
    <row r="90" spans="1:5" ht="15">
      <c r="A90" s="32"/>
      <c r="B90" s="32" t="s">
        <v>22</v>
      </c>
      <c r="C90" s="32"/>
      <c r="D90" s="32"/>
      <c r="E90" s="32">
        <f>E87+E88+E86+E89</f>
        <v>8930.3</v>
      </c>
    </row>
    <row r="91" spans="1:5" ht="12.75">
      <c r="A91" s="33"/>
      <c r="B91" s="33"/>
      <c r="C91" s="33"/>
      <c r="D91" s="33"/>
      <c r="E91" s="33"/>
    </row>
    <row r="92" spans="1:5" ht="18" customHeight="1">
      <c r="A92" s="56" t="s">
        <v>57</v>
      </c>
      <c r="B92" s="56"/>
      <c r="C92" s="56"/>
      <c r="D92" s="56"/>
      <c r="E92" s="56"/>
    </row>
    <row r="93" spans="1:5" ht="15.75">
      <c r="A93" s="10" t="s">
        <v>1</v>
      </c>
      <c r="B93" s="31" t="s">
        <v>19</v>
      </c>
      <c r="C93" s="31" t="s">
        <v>2</v>
      </c>
      <c r="D93" s="31" t="s">
        <v>20</v>
      </c>
      <c r="E93" s="31" t="s">
        <v>21</v>
      </c>
    </row>
    <row r="94" spans="1:5" ht="14.25">
      <c r="A94" s="14">
        <v>1</v>
      </c>
      <c r="B94" s="13" t="s">
        <v>87</v>
      </c>
      <c r="C94" s="14" t="s">
        <v>25</v>
      </c>
      <c r="D94" s="14" t="s">
        <v>68</v>
      </c>
      <c r="E94" s="13">
        <v>1691.32</v>
      </c>
    </row>
    <row r="95" spans="1:5" ht="33" customHeight="1">
      <c r="A95" s="14">
        <v>2</v>
      </c>
      <c r="B95" s="14" t="s">
        <v>69</v>
      </c>
      <c r="C95" s="13" t="s">
        <v>40</v>
      </c>
      <c r="D95" s="13"/>
      <c r="E95" s="14">
        <f>211.42</f>
        <v>211.42</v>
      </c>
    </row>
    <row r="96" spans="1:5" ht="32.25" customHeight="1">
      <c r="A96" s="14">
        <v>3</v>
      </c>
      <c r="B96" s="14" t="s">
        <v>96</v>
      </c>
      <c r="C96" s="13" t="s">
        <v>25</v>
      </c>
      <c r="D96" s="14"/>
      <c r="E96" s="14">
        <v>2548.42</v>
      </c>
    </row>
    <row r="97" spans="1:5" ht="28.5" customHeight="1">
      <c r="A97" s="14">
        <v>4</v>
      </c>
      <c r="B97" s="13" t="s">
        <v>97</v>
      </c>
      <c r="C97" s="40" t="s">
        <v>40</v>
      </c>
      <c r="D97" s="16"/>
      <c r="E97" s="13">
        <v>1451.55</v>
      </c>
    </row>
    <row r="98" spans="1:5" ht="35.25" customHeight="1">
      <c r="A98" s="14">
        <v>5</v>
      </c>
      <c r="B98" s="23" t="s">
        <v>98</v>
      </c>
      <c r="C98" s="40" t="s">
        <v>40</v>
      </c>
      <c r="D98" s="13" t="s">
        <v>99</v>
      </c>
      <c r="E98" s="13">
        <v>342.34</v>
      </c>
    </row>
    <row r="99" spans="1:5" ht="14.25">
      <c r="A99" s="14">
        <v>6</v>
      </c>
      <c r="B99" s="23" t="s">
        <v>100</v>
      </c>
      <c r="C99" s="40" t="s">
        <v>61</v>
      </c>
      <c r="D99" s="13" t="s">
        <v>101</v>
      </c>
      <c r="E99" s="13">
        <f>856.32</f>
        <v>856.32</v>
      </c>
    </row>
    <row r="100" spans="1:5" ht="14.25">
      <c r="A100" s="14">
        <v>7</v>
      </c>
      <c r="B100" s="23" t="s">
        <v>102</v>
      </c>
      <c r="C100" s="40" t="s">
        <v>61</v>
      </c>
      <c r="D100" s="13"/>
      <c r="E100" s="13">
        <f>8668.68</f>
        <v>8668.68</v>
      </c>
    </row>
    <row r="101" spans="1:5" ht="15">
      <c r="A101" s="32"/>
      <c r="B101" s="32" t="s">
        <v>22</v>
      </c>
      <c r="C101" s="32"/>
      <c r="D101" s="32"/>
      <c r="E101" s="32">
        <f>SUM(E94:E100)</f>
        <v>15770.05</v>
      </c>
    </row>
    <row r="102" spans="1:5" ht="12.75">
      <c r="A102" s="33"/>
      <c r="B102" s="33"/>
      <c r="C102" s="33"/>
      <c r="D102" s="33"/>
      <c r="E102" s="33"/>
    </row>
    <row r="103" spans="1:5" ht="18" customHeight="1">
      <c r="A103" s="56" t="s">
        <v>58</v>
      </c>
      <c r="B103" s="56"/>
      <c r="C103" s="56"/>
      <c r="D103" s="56"/>
      <c r="E103" s="56"/>
    </row>
    <row r="104" spans="1:5" ht="15.75">
      <c r="A104" s="10" t="s">
        <v>1</v>
      </c>
      <c r="B104" s="31" t="s">
        <v>19</v>
      </c>
      <c r="C104" s="31" t="s">
        <v>2</v>
      </c>
      <c r="D104" s="31" t="s">
        <v>20</v>
      </c>
      <c r="E104" s="31" t="s">
        <v>21</v>
      </c>
    </row>
    <row r="105" spans="1:5" ht="14.25">
      <c r="A105" s="14">
        <v>1</v>
      </c>
      <c r="B105" s="13" t="s">
        <v>87</v>
      </c>
      <c r="C105" s="14" t="s">
        <v>25</v>
      </c>
      <c r="D105" s="14" t="s">
        <v>68</v>
      </c>
      <c r="E105" s="13">
        <v>1691.32</v>
      </c>
    </row>
    <row r="106" spans="1:5" ht="20.25" customHeight="1">
      <c r="A106" s="14">
        <v>2</v>
      </c>
      <c r="B106" s="14" t="s">
        <v>69</v>
      </c>
      <c r="C106" s="13" t="s">
        <v>40</v>
      </c>
      <c r="D106" s="13"/>
      <c r="E106" s="14">
        <f>211.42</f>
        <v>211.42</v>
      </c>
    </row>
    <row r="107" spans="1:5" ht="28.5">
      <c r="A107" s="41">
        <v>3</v>
      </c>
      <c r="B107" s="41" t="s">
        <v>103</v>
      </c>
      <c r="C107" s="41" t="s">
        <v>25</v>
      </c>
      <c r="D107" s="41"/>
      <c r="E107" s="41">
        <v>-5367.84</v>
      </c>
    </row>
    <row r="108" spans="1:5" ht="28.5">
      <c r="A108" s="42">
        <v>4</v>
      </c>
      <c r="B108" s="42" t="s">
        <v>104</v>
      </c>
      <c r="C108" s="43" t="s">
        <v>34</v>
      </c>
      <c r="D108" s="43"/>
      <c r="E108" s="43">
        <f>-6324.95</f>
        <v>-6324.95</v>
      </c>
    </row>
    <row r="109" spans="1:5" ht="15">
      <c r="A109" s="14">
        <v>5</v>
      </c>
      <c r="B109" s="13"/>
      <c r="C109" s="13"/>
      <c r="D109" s="38"/>
      <c r="E109" s="38"/>
    </row>
    <row r="110" spans="1:5" ht="14.25">
      <c r="A110" s="14">
        <v>6</v>
      </c>
      <c r="B110" s="44"/>
      <c r="C110" s="13"/>
      <c r="D110" s="14"/>
      <c r="E110" s="14"/>
    </row>
    <row r="111" spans="1:5" ht="15">
      <c r="A111" s="32"/>
      <c r="B111" s="32" t="s">
        <v>22</v>
      </c>
      <c r="C111" s="32"/>
      <c r="D111" s="32"/>
      <c r="E111" s="32">
        <f>E105+E106+E107+E108+E109+E110</f>
        <v>-9790.05</v>
      </c>
    </row>
    <row r="112" spans="1:5" ht="12.75">
      <c r="A112" s="33"/>
      <c r="B112" s="33"/>
      <c r="C112" s="33"/>
      <c r="D112" s="33"/>
      <c r="E112" s="33"/>
    </row>
    <row r="113" spans="1:5" ht="15">
      <c r="A113" s="45"/>
      <c r="B113" s="45" t="s">
        <v>63</v>
      </c>
      <c r="C113" s="45"/>
      <c r="D113" s="45"/>
      <c r="E113" s="46">
        <f>E8+E17+E26+E35+E44+E54+E61+E82+E90+E101+E111+E73</f>
        <v>70840.64</v>
      </c>
    </row>
    <row r="114" spans="1:5" ht="15">
      <c r="A114" s="47"/>
      <c r="B114" s="47"/>
      <c r="C114" s="47"/>
      <c r="D114" s="47"/>
      <c r="E114" s="47"/>
    </row>
    <row r="115" spans="1:5" ht="15">
      <c r="A115" s="47"/>
      <c r="B115" s="47"/>
      <c r="C115" s="47"/>
      <c r="D115" s="47"/>
      <c r="E115" s="47"/>
    </row>
    <row r="116" spans="1:5" ht="15">
      <c r="A116" s="47"/>
      <c r="B116" s="47"/>
      <c r="C116" s="47"/>
      <c r="D116" s="47"/>
      <c r="E116" s="47"/>
    </row>
  </sheetData>
  <sheetProtection selectLockedCells="1" selectUnlockedCells="1"/>
  <mergeCells count="12">
    <mergeCell ref="A56:E56"/>
    <mergeCell ref="A63:E63"/>
    <mergeCell ref="A75:E75"/>
    <mergeCell ref="A84:E84"/>
    <mergeCell ref="A92:E92"/>
    <mergeCell ref="A103:E103"/>
    <mergeCell ref="A1:E1"/>
    <mergeCell ref="A10:E10"/>
    <mergeCell ref="A19:E19"/>
    <mergeCell ref="A28:E28"/>
    <mergeCell ref="A37:E37"/>
    <mergeCell ref="A46:E4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2020-03-11T05:56:53Z</dcterms:modified>
  <cp:category/>
  <cp:version/>
  <cp:contentType/>
  <cp:contentStatus/>
</cp:coreProperties>
</file>